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<sst xmlns="http://schemas.openxmlformats.org/spreadsheetml/2006/main" count="34" uniqueCount="16">
  <si>
    <t>LEI DE DIRETRIZES ORÇAMENTÁRIAS – 2017</t>
  </si>
  <si>
    <t>ANEXO DE METAS FISCAIS</t>
  </si>
  <si>
    <t>DEMONSTRATIVO III (a) - METAS FISCAIS ATUAIS COMPARADAS COM AS</t>
  </si>
  <si>
    <t>FIXADAS NOS TRÊS EXERCÍCIOS ANTERIORES</t>
  </si>
  <si>
    <t>ESPECIFICAÇÃO</t>
  </si>
  <si>
    <t>VALORES A PREÇOS CORRENTES</t>
  </si>
  <si>
    <t>%</t>
  </si>
  <si>
    <t>RECEITA TOTAL</t>
  </si>
  <si>
    <t>RECEITAS PRIMÁRIAS (I)</t>
  </si>
  <si>
    <t>DESPESA TOTAL</t>
  </si>
  <si>
    <t>DESPESAS PRIMÁRIAS (II)</t>
  </si>
  <si>
    <t>RESULTADO PRIMÁRIO (I – II)</t>
  </si>
  <si>
    <t>RESULTADO NOMINAL</t>
  </si>
  <si>
    <t>DÍVIDA PÚBLICA CONSOLIDADA</t>
  </si>
  <si>
    <t>DÍVIDA CONSOLIDADA LÍQUIDA</t>
  </si>
  <si>
    <t>VALORES A PREÇOS CONSTANTES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</si>
</sst>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0"/>
      <name val="Arial"/>
      <family val="2"/>
    </font>
    <font>
      <b/>
      <sz val="19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vertical="center"/>
    </xf>
    <xf numFmtId="165" fontId="7" fillId="0" borderId="7" xfId="0" applyNumberFormat="1" applyFont="1" applyFill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166" fontId="7" fillId="0" borderId="8" xfId="0" applyNumberFormat="1" applyFont="1" applyBorder="1" applyAlignment="1">
      <alignment horizontal="center" vertical="center"/>
    </xf>
    <xf numFmtId="164" fontId="7" fillId="0" borderId="7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4" fontId="6" fillId="0" borderId="10" xfId="0" applyFont="1" applyBorder="1" applyAlignment="1">
      <alignment horizontal="center" vertical="center"/>
    </xf>
    <xf numFmtId="164" fontId="7" fillId="0" borderId="12" xfId="0" applyFont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7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4" fontId="7" fillId="0" borderId="13" xfId="0" applyFont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4">
      <selection activeCell="K31" sqref="K31"/>
    </sheetView>
  </sheetViews>
  <sheetFormatPr defaultColWidth="9.140625" defaultRowHeight="12.75"/>
  <cols>
    <col min="1" max="1" width="27.7109375" style="0" customWidth="1"/>
    <col min="2" max="3" width="11.7109375" style="0" customWidth="1"/>
    <col min="4" max="4" width="6.28125" style="0" customWidth="1"/>
    <col min="5" max="5" width="11.7109375" style="0" customWidth="1"/>
    <col min="6" max="6" width="6.8515625" style="0" customWidth="1"/>
    <col min="7" max="7" width="11.7109375" style="0" customWidth="1"/>
    <col min="8" max="8" width="6.28125" style="0" customWidth="1"/>
    <col min="9" max="9" width="11.7109375" style="0" customWidth="1"/>
    <col min="10" max="10" width="6.28125" style="0" customWidth="1"/>
    <col min="11" max="11" width="11.7109375" style="0" customWidth="1"/>
    <col min="12" max="12" width="7.28125" style="0" customWidth="1"/>
  </cols>
  <sheetData>
    <row r="1" spans="1:15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27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</row>
    <row r="6" spans="1:15" ht="18" customHeight="1">
      <c r="A6" s="7" t="s">
        <v>4</v>
      </c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2"/>
      <c r="N6" s="2"/>
      <c r="O6" s="2"/>
    </row>
    <row r="7" spans="1:15" ht="18" customHeight="1">
      <c r="A7" s="7"/>
      <c r="B7" s="7">
        <v>2014</v>
      </c>
      <c r="C7" s="7">
        <v>2015</v>
      </c>
      <c r="D7" s="8" t="s">
        <v>6</v>
      </c>
      <c r="E7" s="9">
        <v>2016</v>
      </c>
      <c r="F7" s="8" t="s">
        <v>6</v>
      </c>
      <c r="G7" s="7">
        <v>2017</v>
      </c>
      <c r="H7" s="8" t="s">
        <v>6</v>
      </c>
      <c r="I7" s="7">
        <v>2018</v>
      </c>
      <c r="J7" s="8" t="s">
        <v>6</v>
      </c>
      <c r="K7" s="7">
        <v>2019</v>
      </c>
      <c r="L7" s="10" t="s">
        <v>6</v>
      </c>
      <c r="M7" s="2"/>
      <c r="N7" s="2"/>
      <c r="O7" s="2"/>
    </row>
    <row r="8" spans="1:15" ht="18" customHeight="1">
      <c r="A8" s="11" t="s">
        <v>7</v>
      </c>
      <c r="B8" s="12">
        <v>189513717</v>
      </c>
      <c r="C8" s="12">
        <v>215301672</v>
      </c>
      <c r="D8" s="13">
        <f aca="true" t="shared" si="0" ref="D8:D15">C8/B8*100-100</f>
        <v>13.607434547864415</v>
      </c>
      <c r="E8" s="12">
        <v>213873000</v>
      </c>
      <c r="F8" s="14">
        <f aca="true" t="shared" si="1" ref="F8:F15">E8/C8*100-100</f>
        <v>-0.6635675360663242</v>
      </c>
      <c r="G8" s="15">
        <v>266073983</v>
      </c>
      <c r="H8" s="14">
        <f aca="true" t="shared" si="2" ref="H8:H15">G8/E8*100-100</f>
        <v>24.4074675157687</v>
      </c>
      <c r="I8" s="15">
        <v>268594295</v>
      </c>
      <c r="J8" s="14">
        <f aca="true" t="shared" si="3" ref="J8:J15">I8/G8*100-100</f>
        <v>0.9472222618624073</v>
      </c>
      <c r="K8" s="15">
        <v>282243510</v>
      </c>
      <c r="L8" s="16">
        <f aca="true" t="shared" si="4" ref="L8:L15">K8/I8*100-100</f>
        <v>5.08172185861207</v>
      </c>
      <c r="M8" s="2"/>
      <c r="N8" s="2"/>
      <c r="O8" s="2"/>
    </row>
    <row r="9" spans="1:15" ht="18" customHeight="1">
      <c r="A9" s="11" t="s">
        <v>8</v>
      </c>
      <c r="B9" s="12">
        <f>B8-745000-786400</f>
        <v>187982317</v>
      </c>
      <c r="C9" s="12">
        <v>205731272</v>
      </c>
      <c r="D9" s="13">
        <f t="shared" si="0"/>
        <v>9.441821594315172</v>
      </c>
      <c r="E9" s="12">
        <f>E8-3004700-7350000</f>
        <v>203518300</v>
      </c>
      <c r="F9" s="14">
        <f t="shared" si="1"/>
        <v>-1.0756614580208321</v>
      </c>
      <c r="G9" s="15">
        <v>257993800.2</v>
      </c>
      <c r="H9" s="14">
        <f t="shared" si="2"/>
        <v>26.766880521309375</v>
      </c>
      <c r="I9" s="15">
        <f>I8-3000000-4130718</f>
        <v>261463577</v>
      </c>
      <c r="J9" s="14">
        <f t="shared" si="3"/>
        <v>1.3449070471112776</v>
      </c>
      <c r="K9" s="15">
        <f>K8-3500000-4337254</f>
        <v>274406256</v>
      </c>
      <c r="L9" s="16">
        <f t="shared" si="4"/>
        <v>4.950088707766739</v>
      </c>
      <c r="M9" s="2"/>
      <c r="N9" s="2"/>
      <c r="O9" s="2"/>
    </row>
    <row r="10" spans="1:15" ht="18" customHeight="1">
      <c r="A10" s="11" t="s">
        <v>9</v>
      </c>
      <c r="B10" s="12">
        <v>189513717</v>
      </c>
      <c r="C10" s="12">
        <v>215301672</v>
      </c>
      <c r="D10" s="13">
        <f t="shared" si="0"/>
        <v>13.607434547864415</v>
      </c>
      <c r="E10" s="12">
        <f>E8</f>
        <v>213873000</v>
      </c>
      <c r="F10" s="14">
        <f t="shared" si="1"/>
        <v>-0.6635675360663242</v>
      </c>
      <c r="G10" s="15">
        <f>G8</f>
        <v>266073983</v>
      </c>
      <c r="H10" s="14">
        <f t="shared" si="2"/>
        <v>24.4074675157687</v>
      </c>
      <c r="I10" s="15">
        <f>I8</f>
        <v>268594295</v>
      </c>
      <c r="J10" s="14">
        <f t="shared" si="3"/>
        <v>0.9472222618624073</v>
      </c>
      <c r="K10" s="15">
        <f>K8</f>
        <v>282243510</v>
      </c>
      <c r="L10" s="16">
        <f t="shared" si="4"/>
        <v>5.08172185861207</v>
      </c>
      <c r="M10" s="2"/>
      <c r="N10" s="2"/>
      <c r="O10" s="2"/>
    </row>
    <row r="11" spans="1:15" ht="18" customHeight="1">
      <c r="A11" s="11" t="s">
        <v>10</v>
      </c>
      <c r="B11" s="12">
        <f>B10-2771000</f>
        <v>186742717</v>
      </c>
      <c r="C11" s="12">
        <v>213079620</v>
      </c>
      <c r="D11" s="13">
        <f t="shared" si="0"/>
        <v>14.103309314065513</v>
      </c>
      <c r="E11" s="12">
        <f>E10-400000-1210000</f>
        <v>212263000</v>
      </c>
      <c r="F11" s="14">
        <f t="shared" si="1"/>
        <v>-0.38324641277284854</v>
      </c>
      <c r="G11" s="15">
        <v>264723983</v>
      </c>
      <c r="H11" s="14">
        <f t="shared" si="2"/>
        <v>24.715086001799662</v>
      </c>
      <c r="I11" s="15">
        <f>I10-1485000</f>
        <v>267109295</v>
      </c>
      <c r="J11" s="14">
        <f t="shared" si="3"/>
        <v>0.9010562522399113</v>
      </c>
      <c r="K11" s="15">
        <f>K10-1633500</f>
        <v>280610010</v>
      </c>
      <c r="L11" s="16">
        <f t="shared" si="4"/>
        <v>5.054378583118947</v>
      </c>
      <c r="M11" s="2"/>
      <c r="N11" s="2"/>
      <c r="O11" s="2"/>
    </row>
    <row r="12" spans="1:15" ht="18" customHeight="1">
      <c r="A12" s="11" t="s">
        <v>11</v>
      </c>
      <c r="B12" s="15">
        <f>B9-B11</f>
        <v>1239600</v>
      </c>
      <c r="C12" s="15">
        <f>C9-C11</f>
        <v>-7348348</v>
      </c>
      <c r="D12" s="13">
        <f t="shared" si="0"/>
        <v>-692.7999354630525</v>
      </c>
      <c r="E12" s="15">
        <f>E9-E11</f>
        <v>-8744700</v>
      </c>
      <c r="F12" s="14">
        <f t="shared" si="1"/>
        <v>19.002257378120916</v>
      </c>
      <c r="G12" s="15">
        <f>G9-G11</f>
        <v>-6730182.800000012</v>
      </c>
      <c r="H12" s="14">
        <f t="shared" si="2"/>
        <v>-23.03700755886409</v>
      </c>
      <c r="I12" s="15">
        <f>I9-I11</f>
        <v>-5645718</v>
      </c>
      <c r="J12" s="14">
        <f t="shared" si="3"/>
        <v>-16.11345237160586</v>
      </c>
      <c r="K12" s="15">
        <f>K9-K11</f>
        <v>-6203754</v>
      </c>
      <c r="L12" s="16">
        <f t="shared" si="4"/>
        <v>9.884234387902467</v>
      </c>
      <c r="M12" s="2"/>
      <c r="N12" s="2"/>
      <c r="O12" s="2"/>
    </row>
    <row r="13" spans="1:15" ht="18" customHeight="1">
      <c r="A13" s="17" t="s">
        <v>12</v>
      </c>
      <c r="B13" s="12">
        <v>-5305463.35</v>
      </c>
      <c r="C13" s="12">
        <f>C15-B15</f>
        <v>2661168.8999999985</v>
      </c>
      <c r="D13" s="18">
        <f t="shared" si="0"/>
        <v>-150.15902899414053</v>
      </c>
      <c r="E13" s="12">
        <f>E15-C15</f>
        <v>-5535571.170000002</v>
      </c>
      <c r="F13" s="19">
        <f t="shared" si="1"/>
        <v>-308.01277100450125</v>
      </c>
      <c r="G13" s="12">
        <f>G15-E15</f>
        <v>-5107942.8999999985</v>
      </c>
      <c r="H13" s="19">
        <f t="shared" si="2"/>
        <v>-7.7250974988368455</v>
      </c>
      <c r="I13" s="12">
        <f>I15-G15</f>
        <v>-815889.2199999988</v>
      </c>
      <c r="J13" s="19">
        <f t="shared" si="3"/>
        <v>-84.02704893196831</v>
      </c>
      <c r="K13" s="12">
        <f>K15-I15</f>
        <v>-470512.3900000006</v>
      </c>
      <c r="L13" s="20">
        <f t="shared" si="4"/>
        <v>-42.33133880602059</v>
      </c>
      <c r="M13" s="2"/>
      <c r="N13" s="2"/>
      <c r="O13" s="2"/>
    </row>
    <row r="14" spans="1:15" ht="18" customHeight="1">
      <c r="A14" s="17" t="s">
        <v>13</v>
      </c>
      <c r="B14" s="12">
        <v>7357818.63</v>
      </c>
      <c r="C14" s="12">
        <v>12664231.04</v>
      </c>
      <c r="D14" s="18">
        <f t="shared" si="0"/>
        <v>72.11936956918439</v>
      </c>
      <c r="E14" s="12">
        <v>9476199.28</v>
      </c>
      <c r="F14" s="19">
        <f t="shared" si="1"/>
        <v>-25.17351231141153</v>
      </c>
      <c r="G14" s="12">
        <v>6664212.33</v>
      </c>
      <c r="H14" s="19">
        <f t="shared" si="2"/>
        <v>-29.67420657704868</v>
      </c>
      <c r="I14" s="12">
        <v>7130706.84</v>
      </c>
      <c r="J14" s="19">
        <f t="shared" si="3"/>
        <v>6.999994701549369</v>
      </c>
      <c r="K14" s="12">
        <v>7736816.92</v>
      </c>
      <c r="L14" s="20">
        <f t="shared" si="4"/>
        <v>8.49999998036661</v>
      </c>
      <c r="M14" s="2"/>
      <c r="N14" s="2"/>
      <c r="O14" s="2"/>
    </row>
    <row r="15" spans="1:15" ht="18" customHeight="1">
      <c r="A15" s="21" t="s">
        <v>14</v>
      </c>
      <c r="B15" s="22">
        <v>-18966248.65</v>
      </c>
      <c r="C15" s="22">
        <v>-16305079.75</v>
      </c>
      <c r="D15" s="23">
        <f t="shared" si="0"/>
        <v>-14.031076725338608</v>
      </c>
      <c r="E15" s="22">
        <v>-21840650.92</v>
      </c>
      <c r="F15" s="24">
        <f t="shared" si="1"/>
        <v>33.94997911617082</v>
      </c>
      <c r="G15" s="22">
        <v>-26948593.82</v>
      </c>
      <c r="H15" s="24">
        <f t="shared" si="2"/>
        <v>23.387319905024142</v>
      </c>
      <c r="I15" s="22">
        <v>-27764483.04</v>
      </c>
      <c r="J15" s="24">
        <f t="shared" si="3"/>
        <v>3.027576226981026</v>
      </c>
      <c r="K15" s="22">
        <v>-28234995.43</v>
      </c>
      <c r="L15" s="25">
        <f t="shared" si="4"/>
        <v>1.6946556841059817</v>
      </c>
      <c r="M15" s="2"/>
      <c r="N15" s="2"/>
      <c r="O15" s="2"/>
    </row>
    <row r="16" spans="1:15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"/>
      <c r="N16" s="2"/>
      <c r="O16" s="2"/>
    </row>
    <row r="17" spans="1:15" ht="18" customHeight="1">
      <c r="A17" s="7" t="s">
        <v>4</v>
      </c>
      <c r="B17" s="7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"/>
      <c r="N17" s="2"/>
      <c r="O17" s="2"/>
    </row>
    <row r="18" spans="1:15" ht="18" customHeight="1">
      <c r="A18" s="7"/>
      <c r="B18" s="7">
        <v>2014</v>
      </c>
      <c r="C18" s="28">
        <v>2015</v>
      </c>
      <c r="D18" s="7" t="s">
        <v>6</v>
      </c>
      <c r="E18" s="28">
        <v>2016</v>
      </c>
      <c r="F18" s="7" t="s">
        <v>6</v>
      </c>
      <c r="G18" s="28">
        <v>2017</v>
      </c>
      <c r="H18" s="7" t="s">
        <v>6</v>
      </c>
      <c r="I18" s="28">
        <v>2018</v>
      </c>
      <c r="J18" s="7" t="s">
        <v>6</v>
      </c>
      <c r="K18" s="28">
        <v>2019</v>
      </c>
      <c r="L18" s="7" t="s">
        <v>6</v>
      </c>
      <c r="M18" s="2"/>
      <c r="N18" s="2"/>
      <c r="O18" s="2"/>
    </row>
    <row r="19" spans="1:15" ht="18" customHeight="1">
      <c r="A19" s="29" t="s">
        <v>7</v>
      </c>
      <c r="B19" s="30"/>
      <c r="C19" s="31">
        <f aca="true" t="shared" si="5" ref="C19:C22">C8*0.955</f>
        <v>205613096.76</v>
      </c>
      <c r="D19" s="30"/>
      <c r="E19" s="32">
        <f aca="true" t="shared" si="6" ref="E19:E22">E8*0.955</f>
        <v>204248715</v>
      </c>
      <c r="F19" s="33">
        <f aca="true" t="shared" si="7" ref="F19:F26">E19/C19*100-100</f>
        <v>-0.6635675360663242</v>
      </c>
      <c r="G19" s="32">
        <f aca="true" t="shared" si="8" ref="G19:G22">G8*0.955</f>
        <v>254100653.765</v>
      </c>
      <c r="H19" s="33">
        <f aca="true" t="shared" si="9" ref="H19:H26">G19/E19*100-100</f>
        <v>24.4074675157687</v>
      </c>
      <c r="I19" s="32">
        <f aca="true" t="shared" si="10" ref="I19:I22">I8*0.955</f>
        <v>256507551.725</v>
      </c>
      <c r="J19" s="33">
        <f aca="true" t="shared" si="11" ref="J19:J26">I19/G19*100-100</f>
        <v>0.9472222618624073</v>
      </c>
      <c r="K19" s="32">
        <f aca="true" t="shared" si="12" ref="K19:K22">K8*0.955</f>
        <v>269542552.05</v>
      </c>
      <c r="L19" s="34">
        <f aca="true" t="shared" si="13" ref="L19:L26">K19/I19*100-100</f>
        <v>5.0817218586120845</v>
      </c>
      <c r="M19" s="2"/>
      <c r="N19" s="2"/>
      <c r="O19" s="2"/>
    </row>
    <row r="20" spans="1:15" ht="18" customHeight="1">
      <c r="A20" s="29" t="s">
        <v>8</v>
      </c>
      <c r="B20" s="30"/>
      <c r="C20" s="31">
        <f t="shared" si="5"/>
        <v>196473364.76</v>
      </c>
      <c r="D20" s="30"/>
      <c r="E20" s="32">
        <f t="shared" si="6"/>
        <v>194359976.5</v>
      </c>
      <c r="F20" s="33">
        <f t="shared" si="7"/>
        <v>-1.0756614580208321</v>
      </c>
      <c r="G20" s="32">
        <f t="shared" si="8"/>
        <v>246384079.19099998</v>
      </c>
      <c r="H20" s="33">
        <f t="shared" si="9"/>
        <v>26.766880521309375</v>
      </c>
      <c r="I20" s="32">
        <f t="shared" si="10"/>
        <v>249697716.035</v>
      </c>
      <c r="J20" s="33">
        <f t="shared" si="11"/>
        <v>1.3449070471112776</v>
      </c>
      <c r="K20" s="32">
        <f t="shared" si="12"/>
        <v>262057974.48</v>
      </c>
      <c r="L20" s="34">
        <f t="shared" si="13"/>
        <v>4.950088707766739</v>
      </c>
      <c r="M20" s="2"/>
      <c r="N20" s="2"/>
      <c r="O20" s="2"/>
    </row>
    <row r="21" spans="1:15" ht="18" customHeight="1">
      <c r="A21" s="29" t="s">
        <v>9</v>
      </c>
      <c r="B21" s="30"/>
      <c r="C21" s="31">
        <f t="shared" si="5"/>
        <v>205613096.76</v>
      </c>
      <c r="D21" s="30"/>
      <c r="E21" s="32">
        <f t="shared" si="6"/>
        <v>204248715</v>
      </c>
      <c r="F21" s="33">
        <f t="shared" si="7"/>
        <v>-0.6635675360663242</v>
      </c>
      <c r="G21" s="32">
        <f t="shared" si="8"/>
        <v>254100653.765</v>
      </c>
      <c r="H21" s="33">
        <f t="shared" si="9"/>
        <v>24.4074675157687</v>
      </c>
      <c r="I21" s="32">
        <f t="shared" si="10"/>
        <v>256507551.725</v>
      </c>
      <c r="J21" s="33">
        <f t="shared" si="11"/>
        <v>0.9472222618624073</v>
      </c>
      <c r="K21" s="32">
        <f t="shared" si="12"/>
        <v>269542552.05</v>
      </c>
      <c r="L21" s="34">
        <f t="shared" si="13"/>
        <v>5.0817218586120845</v>
      </c>
      <c r="M21" s="2"/>
      <c r="N21" s="2"/>
      <c r="O21" s="2"/>
    </row>
    <row r="22" spans="1:15" ht="18" customHeight="1">
      <c r="A22" s="29" t="s">
        <v>10</v>
      </c>
      <c r="B22" s="30"/>
      <c r="C22" s="31">
        <f t="shared" si="5"/>
        <v>203491037.1</v>
      </c>
      <c r="D22" s="30"/>
      <c r="E22" s="32">
        <f t="shared" si="6"/>
        <v>202711165</v>
      </c>
      <c r="F22" s="33">
        <f t="shared" si="7"/>
        <v>-0.38324641277284854</v>
      </c>
      <c r="G22" s="32">
        <f t="shared" si="8"/>
        <v>252811403.765</v>
      </c>
      <c r="H22" s="33">
        <f t="shared" si="9"/>
        <v>24.715086001799662</v>
      </c>
      <c r="I22" s="32">
        <f t="shared" si="10"/>
        <v>255089376.725</v>
      </c>
      <c r="J22" s="33">
        <f t="shared" si="11"/>
        <v>0.9010562522399113</v>
      </c>
      <c r="K22" s="32">
        <f t="shared" si="12"/>
        <v>267982559.54999998</v>
      </c>
      <c r="L22" s="34">
        <f t="shared" si="13"/>
        <v>5.054378583118947</v>
      </c>
      <c r="M22" s="2"/>
      <c r="N22" s="2"/>
      <c r="O22" s="2"/>
    </row>
    <row r="23" spans="1:15" ht="18" customHeight="1">
      <c r="A23" s="29" t="s">
        <v>11</v>
      </c>
      <c r="B23" s="30"/>
      <c r="C23" s="31">
        <f>C20-C22</f>
        <v>-7017672.340000004</v>
      </c>
      <c r="D23" s="30"/>
      <c r="E23" s="31">
        <f>E20-E22</f>
        <v>-8351188.5</v>
      </c>
      <c r="F23" s="33">
        <f t="shared" si="7"/>
        <v>19.002257378120845</v>
      </c>
      <c r="G23" s="31">
        <f>G20-G22</f>
        <v>-6427324.574000001</v>
      </c>
      <c r="H23" s="33">
        <f t="shared" si="9"/>
        <v>-23.037007558864218</v>
      </c>
      <c r="I23" s="31">
        <f>I20-I22</f>
        <v>-5391660.689999998</v>
      </c>
      <c r="J23" s="33">
        <f t="shared" si="11"/>
        <v>-16.11345237160576</v>
      </c>
      <c r="K23" s="31">
        <f>K20-K22</f>
        <v>-5924585.069999993</v>
      </c>
      <c r="L23" s="34">
        <f t="shared" si="13"/>
        <v>9.884234387902396</v>
      </c>
      <c r="M23" s="2"/>
      <c r="N23" s="2"/>
      <c r="O23" s="2"/>
    </row>
    <row r="24" spans="1:15" ht="18" customHeight="1">
      <c r="A24" s="29" t="s">
        <v>12</v>
      </c>
      <c r="B24" s="30"/>
      <c r="C24" s="31">
        <f aca="true" t="shared" si="14" ref="C24:C26">C13*0.955</f>
        <v>2541416.2994999983</v>
      </c>
      <c r="D24" s="30"/>
      <c r="E24" s="31">
        <f aca="true" t="shared" si="15" ref="E24:E26">E13*0.955</f>
        <v>-5286470.467350001</v>
      </c>
      <c r="F24" s="33">
        <f t="shared" si="7"/>
        <v>-308.01277100450125</v>
      </c>
      <c r="G24" s="31">
        <f aca="true" t="shared" si="16" ref="G24:G26">G13*0.955</f>
        <v>-4878085.469499999</v>
      </c>
      <c r="H24" s="33">
        <f t="shared" si="9"/>
        <v>-7.725097498836831</v>
      </c>
      <c r="I24" s="31">
        <f aca="true" t="shared" si="17" ref="I24:I26">I13*0.955</f>
        <v>-779174.2050999989</v>
      </c>
      <c r="J24" s="33">
        <f t="shared" si="11"/>
        <v>-84.02704893196831</v>
      </c>
      <c r="K24" s="31">
        <f aca="true" t="shared" si="18" ref="K24:K26">K13*0.955</f>
        <v>-449339.33245000057</v>
      </c>
      <c r="L24" s="34">
        <f t="shared" si="13"/>
        <v>-42.33133880602059</v>
      </c>
      <c r="M24" s="2"/>
      <c r="N24" s="2"/>
      <c r="O24" s="2"/>
    </row>
    <row r="25" spans="1:15" ht="18" customHeight="1">
      <c r="A25" s="29" t="s">
        <v>13</v>
      </c>
      <c r="B25" s="30"/>
      <c r="C25" s="31">
        <f t="shared" si="14"/>
        <v>12094340.643199999</v>
      </c>
      <c r="D25" s="30"/>
      <c r="E25" s="31">
        <f t="shared" si="15"/>
        <v>9049770.312399998</v>
      </c>
      <c r="F25" s="33">
        <f t="shared" si="7"/>
        <v>-25.173512311411542</v>
      </c>
      <c r="G25" s="31">
        <f t="shared" si="16"/>
        <v>6364322.77515</v>
      </c>
      <c r="H25" s="33">
        <f t="shared" si="9"/>
        <v>-29.674206577048665</v>
      </c>
      <c r="I25" s="31">
        <f t="shared" si="17"/>
        <v>6809825.032199999</v>
      </c>
      <c r="J25" s="33">
        <f t="shared" si="11"/>
        <v>6.999994701549355</v>
      </c>
      <c r="K25" s="31">
        <f t="shared" si="18"/>
        <v>7388660.1586</v>
      </c>
      <c r="L25" s="34">
        <f t="shared" si="13"/>
        <v>8.49999998036661</v>
      </c>
      <c r="M25" s="2"/>
      <c r="N25" s="2"/>
      <c r="O25" s="2"/>
    </row>
    <row r="26" spans="1:15" ht="18" customHeight="1">
      <c r="A26" s="35" t="s">
        <v>14</v>
      </c>
      <c r="B26" s="36"/>
      <c r="C26" s="37">
        <f t="shared" si="14"/>
        <v>-15571351.161249999</v>
      </c>
      <c r="D26" s="36"/>
      <c r="E26" s="37">
        <f t="shared" si="15"/>
        <v>-20857821.6286</v>
      </c>
      <c r="F26" s="38">
        <f t="shared" si="7"/>
        <v>33.94997911617085</v>
      </c>
      <c r="G26" s="37">
        <f t="shared" si="16"/>
        <v>-25735907.0981</v>
      </c>
      <c r="H26" s="38">
        <f t="shared" si="9"/>
        <v>23.387319905024142</v>
      </c>
      <c r="I26" s="37">
        <f t="shared" si="17"/>
        <v>-26515081.3032</v>
      </c>
      <c r="J26" s="38">
        <f t="shared" si="11"/>
        <v>3.02757622698104</v>
      </c>
      <c r="K26" s="37">
        <f t="shared" si="18"/>
        <v>-26964420.635649998</v>
      </c>
      <c r="L26" s="39">
        <f t="shared" si="13"/>
        <v>1.6946556841059675</v>
      </c>
      <c r="M26" s="2"/>
      <c r="N26" s="2"/>
      <c r="O26" s="2"/>
    </row>
    <row r="29" ht="14.25"/>
  </sheetData>
  <sheetProtection selectLockedCells="1" selectUnlockedCells="1"/>
  <mergeCells count="9">
    <mergeCell ref="A1:L1"/>
    <mergeCell ref="A2:L2"/>
    <mergeCell ref="A3:L3"/>
    <mergeCell ref="A4:L4"/>
    <mergeCell ref="A5:K5"/>
    <mergeCell ref="A6:A7"/>
    <mergeCell ref="B6:L6"/>
    <mergeCell ref="A17:A18"/>
    <mergeCell ref="B17:L17"/>
  </mergeCells>
  <printOptions horizontalCentered="1" verticalCentered="1"/>
  <pageMargins left="0.5798611111111112" right="0.2361111111111111" top="0.7875" bottom="0.5902777777777778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2015-08-26T17:03:51Z</cp:lastPrinted>
  <dcterms:created xsi:type="dcterms:W3CDTF">2007-07-18T16:59:52Z</dcterms:created>
  <dcterms:modified xsi:type="dcterms:W3CDTF">2016-07-25T17:14:52Z</dcterms:modified>
  <cp:category/>
  <cp:version/>
  <cp:contentType/>
  <cp:contentStatus/>
  <cp:revision>36</cp:revision>
</cp:coreProperties>
</file>